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Keith\Downloads\"/>
    </mc:Choice>
  </mc:AlternateContent>
  <xr:revisionPtr revIDLastSave="0" documentId="13_ncr:1_{81CEDC73-1696-4B36-B213-6372F91CBDFB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Inputs" sheetId="1" r:id="rId1"/>
    <sheet name="Stakes" sheetId="2" r:id="rId2"/>
  </sheets>
  <definedNames>
    <definedName name="_xlnm._FilterDatabase" localSheetId="1" hidden="1">Stakes!$A$1:$F$37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7" i="2" l="1"/>
  <c r="D36" i="2"/>
  <c r="D35" i="2"/>
  <c r="D34" i="2"/>
  <c r="D33" i="2"/>
  <c r="D32" i="2"/>
  <c r="D31" i="2"/>
  <c r="D30" i="2"/>
  <c r="D29" i="2"/>
  <c r="D28" i="2"/>
  <c r="E28" i="2" s="1"/>
  <c r="F28" i="2" s="1"/>
  <c r="D27" i="2"/>
  <c r="D26" i="2"/>
  <c r="E26" i="2" s="1"/>
  <c r="F26" i="2" s="1"/>
  <c r="D25" i="2"/>
  <c r="D24" i="2"/>
  <c r="D23" i="2"/>
  <c r="D22" i="2"/>
  <c r="D21" i="2"/>
  <c r="D20" i="2"/>
  <c r="E20" i="2" s="1"/>
  <c r="D19" i="2"/>
  <c r="D18" i="2"/>
  <c r="E18" i="2" s="1"/>
  <c r="D17" i="2"/>
  <c r="D16" i="2"/>
  <c r="D15" i="2"/>
  <c r="D14" i="2"/>
  <c r="D13" i="2"/>
  <c r="D12" i="2"/>
  <c r="E12" i="2" s="1"/>
  <c r="F12" i="2" s="1"/>
  <c r="D11" i="2"/>
  <c r="D10" i="2"/>
  <c r="E10" i="2" s="1"/>
  <c r="D9" i="2"/>
  <c r="D8" i="2"/>
  <c r="D7" i="2"/>
  <c r="D6" i="2"/>
  <c r="D5" i="2"/>
  <c r="D4" i="2"/>
  <c r="E4" i="2" s="1"/>
  <c r="F4" i="2" s="1"/>
  <c r="D3" i="2"/>
  <c r="D2" i="2"/>
  <c r="E2" i="2" s="1"/>
  <c r="F2" i="2" s="1"/>
  <c r="B4" i="1"/>
  <c r="E37" i="2" l="1"/>
  <c r="E8" i="2"/>
  <c r="E16" i="2"/>
  <c r="F16" i="2" s="1"/>
  <c r="E24" i="2"/>
  <c r="F24" i="2" s="1"/>
  <c r="E32" i="2"/>
  <c r="E6" i="2"/>
  <c r="F6" i="2" s="1"/>
  <c r="E14" i="2"/>
  <c r="F14" i="2" s="1"/>
  <c r="E22" i="2"/>
  <c r="F22" i="2" s="1"/>
  <c r="E30" i="2"/>
  <c r="F30" i="2" s="1"/>
  <c r="F37" i="2"/>
  <c r="E3" i="2"/>
  <c r="F8" i="2"/>
  <c r="F10" i="2"/>
  <c r="F18" i="2"/>
  <c r="F20" i="2"/>
  <c r="E34" i="2"/>
  <c r="E36" i="2"/>
  <c r="E5" i="2"/>
  <c r="E7" i="2"/>
  <c r="E9" i="2"/>
  <c r="E11" i="2"/>
  <c r="E13" i="2"/>
  <c r="E15" i="2"/>
  <c r="E17" i="2"/>
  <c r="E19" i="2"/>
  <c r="E21" i="2"/>
  <c r="E23" i="2"/>
  <c r="E25" i="2"/>
  <c r="E27" i="2"/>
  <c r="E29" i="2"/>
  <c r="E31" i="2"/>
  <c r="E33" i="2"/>
  <c r="E35" i="2"/>
  <c r="F32" i="2" l="1"/>
  <c r="F25" i="2"/>
  <c r="F9" i="2"/>
  <c r="F23" i="2"/>
  <c r="F7" i="2"/>
  <c r="F29" i="2"/>
  <c r="F21" i="2"/>
  <c r="F13" i="2"/>
  <c r="F5" i="2"/>
  <c r="F33" i="2"/>
  <c r="F17" i="2"/>
  <c r="F34" i="2"/>
  <c r="F3" i="2"/>
  <c r="F31" i="2"/>
  <c r="F15" i="2"/>
  <c r="F35" i="2"/>
  <c r="F27" i="2"/>
  <c r="F19" i="2"/>
  <c r="F11" i="2"/>
  <c r="F36" i="2"/>
</calcChain>
</file>

<file path=xl/sharedStrings.xml><?xml version="1.0" encoding="utf-8"?>
<sst xmlns="http://schemas.openxmlformats.org/spreadsheetml/2006/main" count="57" uniqueCount="57">
  <si>
    <t>Parameter</t>
  </si>
  <si>
    <t>Value</t>
  </si>
  <si>
    <t>Notes</t>
  </si>
  <si>
    <t>Bankroll (£)</t>
  </si>
  <si>
    <t>Total betting bank</t>
  </si>
  <si>
    <t>Target win (% of bank)</t>
  </si>
  <si>
    <t>Typical suggestion: 5%</t>
  </si>
  <si>
    <t>Target win (£)</t>
  </si>
  <si>
    <t>Auto-calculated: Bankroll × %</t>
  </si>
  <si>
    <t>Max risk per bet (% of bank)</t>
  </si>
  <si>
    <t>Cap for odds-on bets (e.g., 7%)</t>
  </si>
  <si>
    <t>Min stake (% of bank)</t>
  </si>
  <si>
    <t>Floor for big prices (e.g., 0.5%)</t>
  </si>
  <si>
    <t>How to use</t>
  </si>
  <si>
    <t>Set your Bankroll and Target win %. The Target win (£) is auto-calculated.
Adjust the risk caps if desired. The Stakes sheet will compute the stake to win the target profit for a range of odds,
and also apply your max/min stake rules. You can add more rows by entering fractional odds (a and b).</t>
  </si>
  <si>
    <t>Fractional Odds</t>
  </si>
  <si>
    <t>a</t>
  </si>
  <si>
    <t>b</t>
  </si>
  <si>
    <t>Decimal Odds</t>
  </si>
  <si>
    <t>Stake to Win Target (£)</t>
  </si>
  <si>
    <t>Stake as % of Bank</t>
  </si>
  <si>
    <t>8/11</t>
  </si>
  <si>
    <t>4/5</t>
  </si>
  <si>
    <t>5/6</t>
  </si>
  <si>
    <t>10/11</t>
  </si>
  <si>
    <t>1/1</t>
  </si>
  <si>
    <t>11/10</t>
  </si>
  <si>
    <t>6/5</t>
  </si>
  <si>
    <t>5/4</t>
  </si>
  <si>
    <t>11/8</t>
  </si>
  <si>
    <t>6/4</t>
  </si>
  <si>
    <t>13/8</t>
  </si>
  <si>
    <t>7/4</t>
  </si>
  <si>
    <t>9/5</t>
  </si>
  <si>
    <t>15/8</t>
  </si>
  <si>
    <t>2/1</t>
  </si>
  <si>
    <t>85/40</t>
  </si>
  <si>
    <t>11/5</t>
  </si>
  <si>
    <t>9/4</t>
  </si>
  <si>
    <t>5/2</t>
  </si>
  <si>
    <t>11/4</t>
  </si>
  <si>
    <t>3/1</t>
  </si>
  <si>
    <t>16/5</t>
  </si>
  <si>
    <t>100/30</t>
  </si>
  <si>
    <t>7/2</t>
  </si>
  <si>
    <t>4/1</t>
  </si>
  <si>
    <t>9/2</t>
  </si>
  <si>
    <t>5/1</t>
  </si>
  <si>
    <t>11/2</t>
  </si>
  <si>
    <t>6/1</t>
  </si>
  <si>
    <t>13/2</t>
  </si>
  <si>
    <t>7/1</t>
  </si>
  <si>
    <t>15/2</t>
  </si>
  <si>
    <t>8/1</t>
  </si>
  <si>
    <t>17/2</t>
  </si>
  <si>
    <t>9/1</t>
  </si>
  <si>
    <t>10/1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</si>
</sst>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£#,##0.00"/>
  </numFmts>
  <fonts count="2" x14ac:knownFonts="1">
    <font>
      <sz val="11"/>
      <color theme="1"/>
      <name val="Calibri"/>
      <family val="2"/>
      <scheme val="minor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D9E1F2"/>
        <bgColor rgb="FFD9E1F2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10" fontId="0" fillId="0" borderId="1" xfId="0" applyNumberFormat="1" applyBorder="1" applyAlignment="1">
      <alignment horizontal="right" vertical="center"/>
    </xf>
    <xf numFmtId="0" fontId="1" fillId="0" borderId="0" xfId="0" applyFont="1"/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vertical="top" wrapText="1"/>
    </xf>
    <xf numFmtId="0" fontId="0" fillId="0" borderId="0" xfId="0"/>
    <xf numFmtId="0" fontId="0" fillId="0" borderId="2" xfId="0" applyFill="1" applyBorder="1" applyAlignment="1">
      <alignment horizontal="right" vertical="center"/>
    </xf>
    <xf numFmtId="0" fontId="0" fillId="0" borderId="2" xfId="0" applyFill="1" applyBorder="1" applyAlignment="1">
      <alignment horizontal="center" vertical="center"/>
    </xf>
    <xf numFmtId="2" fontId="0" fillId="0" borderId="2" xfId="0" applyNumberForma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1"/>
  <sheetViews>
    <sheetView workbookViewId="0">
      <selection activeCell="B3" sqref="B3"/>
    </sheetView>
  </sheetViews>
  <sheetFormatPr defaultRowHeight="15" x14ac:dyDescent="0.25"/>
  <cols>
    <col min="1" max="1" width="30" customWidth="1"/>
    <col min="2" max="2" width="18" customWidth="1"/>
    <col min="3" max="3" width="50" customWidth="1"/>
  </cols>
  <sheetData>
    <row r="1" spans="1:3" x14ac:dyDescent="0.25">
      <c r="A1" s="1" t="s">
        <v>0</v>
      </c>
      <c r="B1" s="1" t="s">
        <v>1</v>
      </c>
      <c r="C1" s="1" t="s">
        <v>2</v>
      </c>
    </row>
    <row r="2" spans="1:3" x14ac:dyDescent="0.25">
      <c r="A2" s="2" t="s">
        <v>3</v>
      </c>
      <c r="B2" s="3">
        <v>1000</v>
      </c>
      <c r="C2" s="4" t="s">
        <v>4</v>
      </c>
    </row>
    <row r="3" spans="1:3" x14ac:dyDescent="0.25">
      <c r="A3" s="2" t="s">
        <v>5</v>
      </c>
      <c r="B3" s="5">
        <v>0.05</v>
      </c>
      <c r="C3" s="4" t="s">
        <v>6</v>
      </c>
    </row>
    <row r="4" spans="1:3" x14ac:dyDescent="0.25">
      <c r="A4" s="2" t="s">
        <v>7</v>
      </c>
      <c r="B4" s="3">
        <f>B2*B3</f>
        <v>50</v>
      </c>
      <c r="C4" s="4" t="s">
        <v>8</v>
      </c>
    </row>
    <row r="5" spans="1:3" x14ac:dyDescent="0.25">
      <c r="A5" s="2" t="s">
        <v>9</v>
      </c>
      <c r="B5" s="5">
        <v>7.0000000000000007E-2</v>
      </c>
      <c r="C5" s="4" t="s">
        <v>10</v>
      </c>
    </row>
    <row r="6" spans="1:3" x14ac:dyDescent="0.25">
      <c r="A6" s="2" t="s">
        <v>11</v>
      </c>
      <c r="B6" s="5">
        <v>5.0000000000000001E-3</v>
      </c>
      <c r="C6" s="4" t="s">
        <v>12</v>
      </c>
    </row>
    <row r="8" spans="1:3" x14ac:dyDescent="0.25">
      <c r="A8" s="6" t="s">
        <v>13</v>
      </c>
    </row>
    <row r="9" spans="1:3" x14ac:dyDescent="0.25">
      <c r="A9" s="9" t="s">
        <v>14</v>
      </c>
      <c r="B9" s="10"/>
      <c r="C9" s="10"/>
    </row>
    <row r="10" spans="1:3" x14ac:dyDescent="0.25">
      <c r="A10" s="10"/>
      <c r="B10" s="10"/>
      <c r="C10" s="10"/>
    </row>
    <row r="11" spans="1:3" x14ac:dyDescent="0.25">
      <c r="A11" s="10"/>
      <c r="B11" s="10"/>
      <c r="C11" s="10"/>
    </row>
  </sheetData>
  <mergeCells count="1">
    <mergeCell ref="A9:C1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8"/>
  <sheetViews>
    <sheetView tabSelected="1" workbookViewId="0">
      <pane ySplit="1" topLeftCell="A4" activePane="bottomLeft" state="frozen"/>
      <selection pane="bottomLeft" activeCell="A38" sqref="A38:XFD38"/>
    </sheetView>
  </sheetViews>
  <sheetFormatPr defaultRowHeight="15" x14ac:dyDescent="0.25"/>
  <cols>
    <col min="1" max="1" width="18" customWidth="1"/>
    <col min="2" max="3" width="8" customWidth="1"/>
    <col min="4" max="4" width="14" customWidth="1"/>
    <col min="5" max="5" width="25.140625" customWidth="1"/>
    <col min="6" max="6" width="24.28515625" customWidth="1"/>
  </cols>
  <sheetData>
    <row r="1" spans="1:6" x14ac:dyDescent="0.25">
      <c r="A1" s="1" t="s">
        <v>15</v>
      </c>
      <c r="B1" s="1" t="s">
        <v>16</v>
      </c>
      <c r="C1" s="1" t="s">
        <v>17</v>
      </c>
      <c r="D1" s="1" t="s">
        <v>18</v>
      </c>
      <c r="E1" s="1" t="s">
        <v>19</v>
      </c>
      <c r="F1" s="1" t="s">
        <v>20</v>
      </c>
    </row>
    <row r="2" spans="1:6" x14ac:dyDescent="0.25">
      <c r="A2" s="4" t="s">
        <v>21</v>
      </c>
      <c r="B2" s="7">
        <v>8</v>
      </c>
      <c r="C2" s="7">
        <v>11</v>
      </c>
      <c r="D2" s="8">
        <f t="shared" ref="D2:D38" si="0">1 + B2/C2</f>
        <v>1.7272727272727273</v>
      </c>
      <c r="E2" s="3">
        <f>ROUND(Inputs!$B$4/(D2-1), 2)</f>
        <v>68.75</v>
      </c>
      <c r="F2" s="5">
        <f>E2/Inputs!$B$2</f>
        <v>6.8750000000000006E-2</v>
      </c>
    </row>
    <row r="3" spans="1:6" x14ac:dyDescent="0.25">
      <c r="A3" s="4" t="s">
        <v>22</v>
      </c>
      <c r="B3" s="7">
        <v>4</v>
      </c>
      <c r="C3" s="7">
        <v>5</v>
      </c>
      <c r="D3" s="8">
        <f t="shared" si="0"/>
        <v>1.8</v>
      </c>
      <c r="E3" s="3">
        <f>ROUND(Inputs!$B$4/(D3-1), 2)</f>
        <v>62.5</v>
      </c>
      <c r="F3" s="5">
        <f>E3/Inputs!$B$2</f>
        <v>6.25E-2</v>
      </c>
    </row>
    <row r="4" spans="1:6" x14ac:dyDescent="0.25">
      <c r="A4" s="4" t="s">
        <v>23</v>
      </c>
      <c r="B4" s="7">
        <v>5</v>
      </c>
      <c r="C4" s="7">
        <v>6</v>
      </c>
      <c r="D4" s="8">
        <f t="shared" si="0"/>
        <v>1.8333333333333335</v>
      </c>
      <c r="E4" s="3">
        <f>ROUND(Inputs!$B$4/(D4-1), 2)</f>
        <v>60</v>
      </c>
      <c r="F4" s="5">
        <f>E4/Inputs!$B$2</f>
        <v>0.06</v>
      </c>
    </row>
    <row r="5" spans="1:6" x14ac:dyDescent="0.25">
      <c r="A5" s="4" t="s">
        <v>24</v>
      </c>
      <c r="B5" s="7">
        <v>10</v>
      </c>
      <c r="C5" s="7">
        <v>11</v>
      </c>
      <c r="D5" s="8">
        <f t="shared" si="0"/>
        <v>1.9090909090909092</v>
      </c>
      <c r="E5" s="3">
        <f>ROUND(Inputs!$B$4/(D5-1), 2)</f>
        <v>55</v>
      </c>
      <c r="F5" s="5">
        <f>E5/Inputs!$B$2</f>
        <v>5.5E-2</v>
      </c>
    </row>
    <row r="6" spans="1:6" x14ac:dyDescent="0.25">
      <c r="A6" s="4" t="s">
        <v>25</v>
      </c>
      <c r="B6" s="7">
        <v>1</v>
      </c>
      <c r="C6" s="7">
        <v>1</v>
      </c>
      <c r="D6" s="8">
        <f t="shared" si="0"/>
        <v>2</v>
      </c>
      <c r="E6" s="3">
        <f>ROUND(Inputs!$B$4/(D6-1), 2)</f>
        <v>50</v>
      </c>
      <c r="F6" s="5">
        <f>E6/Inputs!$B$2</f>
        <v>0.05</v>
      </c>
    </row>
    <row r="7" spans="1:6" x14ac:dyDescent="0.25">
      <c r="A7" s="4" t="s">
        <v>26</v>
      </c>
      <c r="B7" s="7">
        <v>11</v>
      </c>
      <c r="C7" s="7">
        <v>10</v>
      </c>
      <c r="D7" s="8">
        <f t="shared" si="0"/>
        <v>2.1</v>
      </c>
      <c r="E7" s="3">
        <f>ROUND(Inputs!$B$4/(D7-1), 2)</f>
        <v>45.45</v>
      </c>
      <c r="F7" s="5">
        <f>E7/Inputs!$B$2</f>
        <v>4.5450000000000004E-2</v>
      </c>
    </row>
    <row r="8" spans="1:6" x14ac:dyDescent="0.25">
      <c r="A8" s="4" t="s">
        <v>27</v>
      </c>
      <c r="B8" s="7">
        <v>6</v>
      </c>
      <c r="C8" s="7">
        <v>5</v>
      </c>
      <c r="D8" s="8">
        <f t="shared" si="0"/>
        <v>2.2000000000000002</v>
      </c>
      <c r="E8" s="3">
        <f>ROUND(Inputs!$B$4/(D8-1), 2)</f>
        <v>41.67</v>
      </c>
      <c r="F8" s="5">
        <f>E8/Inputs!$B$2</f>
        <v>4.1669999999999999E-2</v>
      </c>
    </row>
    <row r="9" spans="1:6" x14ac:dyDescent="0.25">
      <c r="A9" s="4" t="s">
        <v>28</v>
      </c>
      <c r="B9" s="7">
        <v>5</v>
      </c>
      <c r="C9" s="7">
        <v>4</v>
      </c>
      <c r="D9" s="8">
        <f t="shared" si="0"/>
        <v>2.25</v>
      </c>
      <c r="E9" s="3">
        <f>ROUND(Inputs!$B$4/(D9-1), 2)</f>
        <v>40</v>
      </c>
      <c r="F9" s="5">
        <f>E9/Inputs!$B$2</f>
        <v>0.04</v>
      </c>
    </row>
    <row r="10" spans="1:6" x14ac:dyDescent="0.25">
      <c r="A10" s="4" t="s">
        <v>29</v>
      </c>
      <c r="B10" s="7">
        <v>11</v>
      </c>
      <c r="C10" s="7">
        <v>8</v>
      </c>
      <c r="D10" s="8">
        <f t="shared" si="0"/>
        <v>2.375</v>
      </c>
      <c r="E10" s="3">
        <f>ROUND(Inputs!$B$4/(D10-1), 2)</f>
        <v>36.36</v>
      </c>
      <c r="F10" s="5">
        <f>E10/Inputs!$B$2</f>
        <v>3.6359999999999996E-2</v>
      </c>
    </row>
    <row r="11" spans="1:6" x14ac:dyDescent="0.25">
      <c r="A11" s="4" t="s">
        <v>30</v>
      </c>
      <c r="B11" s="7">
        <v>6</v>
      </c>
      <c r="C11" s="7">
        <v>4</v>
      </c>
      <c r="D11" s="8">
        <f t="shared" si="0"/>
        <v>2.5</v>
      </c>
      <c r="E11" s="3">
        <f>ROUND(Inputs!$B$4/(D11-1), 2)</f>
        <v>33.33</v>
      </c>
      <c r="F11" s="5">
        <f>E11/Inputs!$B$2</f>
        <v>3.3329999999999999E-2</v>
      </c>
    </row>
    <row r="12" spans="1:6" x14ac:dyDescent="0.25">
      <c r="A12" s="4" t="s">
        <v>31</v>
      </c>
      <c r="B12" s="7">
        <v>13</v>
      </c>
      <c r="C12" s="7">
        <v>8</v>
      </c>
      <c r="D12" s="8">
        <f t="shared" si="0"/>
        <v>2.625</v>
      </c>
      <c r="E12" s="3">
        <f>ROUND(Inputs!$B$4/(D12-1), 2)</f>
        <v>30.77</v>
      </c>
      <c r="F12" s="5">
        <f>E12/Inputs!$B$2</f>
        <v>3.0769999999999999E-2</v>
      </c>
    </row>
    <row r="13" spans="1:6" x14ac:dyDescent="0.25">
      <c r="A13" s="4" t="s">
        <v>32</v>
      </c>
      <c r="B13" s="7">
        <v>7</v>
      </c>
      <c r="C13" s="7">
        <v>4</v>
      </c>
      <c r="D13" s="8">
        <f t="shared" si="0"/>
        <v>2.75</v>
      </c>
      <c r="E13" s="3">
        <f>ROUND(Inputs!$B$4/(D13-1), 2)</f>
        <v>28.57</v>
      </c>
      <c r="F13" s="5">
        <f>E13/Inputs!$B$2</f>
        <v>2.8570000000000002E-2</v>
      </c>
    </row>
    <row r="14" spans="1:6" x14ac:dyDescent="0.25">
      <c r="A14" s="4" t="s">
        <v>33</v>
      </c>
      <c r="B14" s="7">
        <v>9</v>
      </c>
      <c r="C14" s="7">
        <v>5</v>
      </c>
      <c r="D14" s="8">
        <f t="shared" si="0"/>
        <v>2.8</v>
      </c>
      <c r="E14" s="3">
        <f>ROUND(Inputs!$B$4/(D14-1), 2)</f>
        <v>27.78</v>
      </c>
      <c r="F14" s="5">
        <f>E14/Inputs!$B$2</f>
        <v>2.7780000000000003E-2</v>
      </c>
    </row>
    <row r="15" spans="1:6" x14ac:dyDescent="0.25">
      <c r="A15" s="4" t="s">
        <v>34</v>
      </c>
      <c r="B15" s="7">
        <v>15</v>
      </c>
      <c r="C15" s="7">
        <v>8</v>
      </c>
      <c r="D15" s="8">
        <f t="shared" si="0"/>
        <v>2.875</v>
      </c>
      <c r="E15" s="3">
        <f>ROUND(Inputs!$B$4/(D15-1), 2)</f>
        <v>26.67</v>
      </c>
      <c r="F15" s="5">
        <f>E15/Inputs!$B$2</f>
        <v>2.6670000000000003E-2</v>
      </c>
    </row>
    <row r="16" spans="1:6" x14ac:dyDescent="0.25">
      <c r="A16" s="4" t="s">
        <v>35</v>
      </c>
      <c r="B16" s="7">
        <v>2</v>
      </c>
      <c r="C16" s="7">
        <v>1</v>
      </c>
      <c r="D16" s="8">
        <f t="shared" si="0"/>
        <v>3</v>
      </c>
      <c r="E16" s="3">
        <f>ROUND(Inputs!$B$4/(D16-1), 2)</f>
        <v>25</v>
      </c>
      <c r="F16" s="5">
        <f>E16/Inputs!$B$2</f>
        <v>2.5000000000000001E-2</v>
      </c>
    </row>
    <row r="17" spans="1:6" x14ac:dyDescent="0.25">
      <c r="A17" s="4" t="s">
        <v>36</v>
      </c>
      <c r="B17" s="7">
        <v>85</v>
      </c>
      <c r="C17" s="7">
        <v>40</v>
      </c>
      <c r="D17" s="8">
        <f t="shared" si="0"/>
        <v>3.125</v>
      </c>
      <c r="E17" s="3">
        <f>ROUND(Inputs!$B$4/(D17-1), 2)</f>
        <v>23.53</v>
      </c>
      <c r="F17" s="5">
        <f>E17/Inputs!$B$2</f>
        <v>2.3530000000000002E-2</v>
      </c>
    </row>
    <row r="18" spans="1:6" x14ac:dyDescent="0.25">
      <c r="A18" s="4" t="s">
        <v>37</v>
      </c>
      <c r="B18" s="7">
        <v>11</v>
      </c>
      <c r="C18" s="7">
        <v>5</v>
      </c>
      <c r="D18" s="8">
        <f t="shared" si="0"/>
        <v>3.2</v>
      </c>
      <c r="E18" s="3">
        <f>ROUND(Inputs!$B$4/(D18-1), 2)</f>
        <v>22.73</v>
      </c>
      <c r="F18" s="5">
        <f>E18/Inputs!$B$2</f>
        <v>2.273E-2</v>
      </c>
    </row>
    <row r="19" spans="1:6" x14ac:dyDescent="0.25">
      <c r="A19" s="4" t="s">
        <v>38</v>
      </c>
      <c r="B19" s="7">
        <v>9</v>
      </c>
      <c r="C19" s="7">
        <v>4</v>
      </c>
      <c r="D19" s="8">
        <f t="shared" si="0"/>
        <v>3.25</v>
      </c>
      <c r="E19" s="3">
        <f>ROUND(Inputs!$B$4/(D19-1), 2)</f>
        <v>22.22</v>
      </c>
      <c r="F19" s="5">
        <f>E19/Inputs!$B$2</f>
        <v>2.222E-2</v>
      </c>
    </row>
    <row r="20" spans="1:6" x14ac:dyDescent="0.25">
      <c r="A20" s="4" t="s">
        <v>39</v>
      </c>
      <c r="B20" s="7">
        <v>5</v>
      </c>
      <c r="C20" s="7">
        <v>2</v>
      </c>
      <c r="D20" s="8">
        <f t="shared" si="0"/>
        <v>3.5</v>
      </c>
      <c r="E20" s="3">
        <f>ROUND(Inputs!$B$4/(D20-1), 2)</f>
        <v>20</v>
      </c>
      <c r="F20" s="5">
        <f>E20/Inputs!$B$2</f>
        <v>0.02</v>
      </c>
    </row>
    <row r="21" spans="1:6" x14ac:dyDescent="0.25">
      <c r="A21" s="4" t="s">
        <v>40</v>
      </c>
      <c r="B21" s="7">
        <v>11</v>
      </c>
      <c r="C21" s="7">
        <v>4</v>
      </c>
      <c r="D21" s="8">
        <f t="shared" si="0"/>
        <v>3.75</v>
      </c>
      <c r="E21" s="3">
        <f>ROUND(Inputs!$B$4/(D21-1), 2)</f>
        <v>18.18</v>
      </c>
      <c r="F21" s="5">
        <f>E21/Inputs!$B$2</f>
        <v>1.8179999999999998E-2</v>
      </c>
    </row>
    <row r="22" spans="1:6" x14ac:dyDescent="0.25">
      <c r="A22" s="4" t="s">
        <v>41</v>
      </c>
      <c r="B22" s="7">
        <v>3</v>
      </c>
      <c r="C22" s="7">
        <v>1</v>
      </c>
      <c r="D22" s="8">
        <f t="shared" si="0"/>
        <v>4</v>
      </c>
      <c r="E22" s="3">
        <f>ROUND(Inputs!$B$4/(D22-1), 2)</f>
        <v>16.670000000000002</v>
      </c>
      <c r="F22" s="5">
        <f>E22/Inputs!$B$2</f>
        <v>1.6670000000000001E-2</v>
      </c>
    </row>
    <row r="23" spans="1:6" x14ac:dyDescent="0.25">
      <c r="A23" s="4" t="s">
        <v>42</v>
      </c>
      <c r="B23" s="7">
        <v>16</v>
      </c>
      <c r="C23" s="7">
        <v>5</v>
      </c>
      <c r="D23" s="8">
        <f t="shared" si="0"/>
        <v>4.2</v>
      </c>
      <c r="E23" s="3">
        <f>ROUND(Inputs!$B$4/(D23-1), 2)</f>
        <v>15.63</v>
      </c>
      <c r="F23" s="5">
        <f>E23/Inputs!$B$2</f>
        <v>1.5630000000000002E-2</v>
      </c>
    </row>
    <row r="24" spans="1:6" x14ac:dyDescent="0.25">
      <c r="A24" s="4" t="s">
        <v>43</v>
      </c>
      <c r="B24" s="7">
        <v>100</v>
      </c>
      <c r="C24" s="7">
        <v>30</v>
      </c>
      <c r="D24" s="8">
        <f t="shared" si="0"/>
        <v>4.3333333333333339</v>
      </c>
      <c r="E24" s="3">
        <f>ROUND(Inputs!$B$4/(D24-1), 2)</f>
        <v>15</v>
      </c>
      <c r="F24" s="5">
        <f>E24/Inputs!$B$2</f>
        <v>1.4999999999999999E-2</v>
      </c>
    </row>
    <row r="25" spans="1:6" x14ac:dyDescent="0.25">
      <c r="A25" s="4" t="s">
        <v>44</v>
      </c>
      <c r="B25" s="7">
        <v>7</v>
      </c>
      <c r="C25" s="7">
        <v>2</v>
      </c>
      <c r="D25" s="8">
        <f t="shared" si="0"/>
        <v>4.5</v>
      </c>
      <c r="E25" s="3">
        <f>ROUND(Inputs!$B$4/(D25-1), 2)</f>
        <v>14.29</v>
      </c>
      <c r="F25" s="5">
        <f>E25/Inputs!$B$2</f>
        <v>1.4289999999999999E-2</v>
      </c>
    </row>
    <row r="26" spans="1:6" x14ac:dyDescent="0.25">
      <c r="A26" s="4" t="s">
        <v>45</v>
      </c>
      <c r="B26" s="7">
        <v>4</v>
      </c>
      <c r="C26" s="7">
        <v>1</v>
      </c>
      <c r="D26" s="8">
        <f t="shared" si="0"/>
        <v>5</v>
      </c>
      <c r="E26" s="3">
        <f>ROUND(Inputs!$B$4/(D26-1), 2)</f>
        <v>12.5</v>
      </c>
      <c r="F26" s="5">
        <f>E26/Inputs!$B$2</f>
        <v>1.2500000000000001E-2</v>
      </c>
    </row>
    <row r="27" spans="1:6" x14ac:dyDescent="0.25">
      <c r="A27" s="4" t="s">
        <v>46</v>
      </c>
      <c r="B27" s="7">
        <v>9</v>
      </c>
      <c r="C27" s="7">
        <v>2</v>
      </c>
      <c r="D27" s="8">
        <f t="shared" si="0"/>
        <v>5.5</v>
      </c>
      <c r="E27" s="3">
        <f>ROUND(Inputs!$B$4/(D27-1), 2)</f>
        <v>11.11</v>
      </c>
      <c r="F27" s="5">
        <f>E27/Inputs!$B$2</f>
        <v>1.111E-2</v>
      </c>
    </row>
    <row r="28" spans="1:6" x14ac:dyDescent="0.25">
      <c r="A28" s="4" t="s">
        <v>47</v>
      </c>
      <c r="B28" s="7">
        <v>5</v>
      </c>
      <c r="C28" s="7">
        <v>1</v>
      </c>
      <c r="D28" s="8">
        <f t="shared" si="0"/>
        <v>6</v>
      </c>
      <c r="E28" s="3">
        <f>ROUND(Inputs!$B$4/(D28-1), 2)</f>
        <v>10</v>
      </c>
      <c r="F28" s="5">
        <f>E28/Inputs!$B$2</f>
        <v>0.01</v>
      </c>
    </row>
    <row r="29" spans="1:6" x14ac:dyDescent="0.25">
      <c r="A29" s="4" t="s">
        <v>48</v>
      </c>
      <c r="B29" s="7">
        <v>11</v>
      </c>
      <c r="C29" s="7">
        <v>2</v>
      </c>
      <c r="D29" s="8">
        <f t="shared" si="0"/>
        <v>6.5</v>
      </c>
      <c r="E29" s="3">
        <f>ROUND(Inputs!$B$4/(D29-1), 2)</f>
        <v>9.09</v>
      </c>
      <c r="F29" s="5">
        <f>E29/Inputs!$B$2</f>
        <v>9.0899999999999991E-3</v>
      </c>
    </row>
    <row r="30" spans="1:6" x14ac:dyDescent="0.25">
      <c r="A30" s="4" t="s">
        <v>49</v>
      </c>
      <c r="B30" s="7">
        <v>6</v>
      </c>
      <c r="C30" s="7">
        <v>1</v>
      </c>
      <c r="D30" s="8">
        <f t="shared" si="0"/>
        <v>7</v>
      </c>
      <c r="E30" s="3">
        <f>ROUND(Inputs!$B$4/(D30-1), 2)</f>
        <v>8.33</v>
      </c>
      <c r="F30" s="5">
        <f>E30/Inputs!$B$2</f>
        <v>8.3300000000000006E-3</v>
      </c>
    </row>
    <row r="31" spans="1:6" x14ac:dyDescent="0.25">
      <c r="A31" s="4" t="s">
        <v>50</v>
      </c>
      <c r="B31" s="7">
        <v>13</v>
      </c>
      <c r="C31" s="7">
        <v>2</v>
      </c>
      <c r="D31" s="8">
        <f t="shared" si="0"/>
        <v>7.5</v>
      </c>
      <c r="E31" s="3">
        <f>ROUND(Inputs!$B$4/(D31-1), 2)</f>
        <v>7.69</v>
      </c>
      <c r="F31" s="5">
        <f>E31/Inputs!$B$2</f>
        <v>7.6900000000000007E-3</v>
      </c>
    </row>
    <row r="32" spans="1:6" x14ac:dyDescent="0.25">
      <c r="A32" s="4" t="s">
        <v>51</v>
      </c>
      <c r="B32" s="7">
        <v>7</v>
      </c>
      <c r="C32" s="7">
        <v>1</v>
      </c>
      <c r="D32" s="8">
        <f t="shared" si="0"/>
        <v>8</v>
      </c>
      <c r="E32" s="3">
        <f>ROUND(Inputs!$B$4/(D32-1), 2)</f>
        <v>7.14</v>
      </c>
      <c r="F32" s="5">
        <f>E32/Inputs!$B$2</f>
        <v>7.1399999999999996E-3</v>
      </c>
    </row>
    <row r="33" spans="1:6" x14ac:dyDescent="0.25">
      <c r="A33" s="4" t="s">
        <v>52</v>
      </c>
      <c r="B33" s="7">
        <v>15</v>
      </c>
      <c r="C33" s="7">
        <v>2</v>
      </c>
      <c r="D33" s="8">
        <f t="shared" si="0"/>
        <v>8.5</v>
      </c>
      <c r="E33" s="3">
        <f>ROUND(Inputs!$B$4/(D33-1), 2)</f>
        <v>6.67</v>
      </c>
      <c r="F33" s="5">
        <f>E33/Inputs!$B$2</f>
        <v>6.6699999999999997E-3</v>
      </c>
    </row>
    <row r="34" spans="1:6" x14ac:dyDescent="0.25">
      <c r="A34" s="4" t="s">
        <v>53</v>
      </c>
      <c r="B34" s="7">
        <v>8</v>
      </c>
      <c r="C34" s="7">
        <v>1</v>
      </c>
      <c r="D34" s="8">
        <f t="shared" si="0"/>
        <v>9</v>
      </c>
      <c r="E34" s="3">
        <f>ROUND(Inputs!$B$4/(D34-1), 2)</f>
        <v>6.25</v>
      </c>
      <c r="F34" s="5">
        <f>E34/Inputs!$B$2</f>
        <v>6.2500000000000003E-3</v>
      </c>
    </row>
    <row r="35" spans="1:6" x14ac:dyDescent="0.25">
      <c r="A35" s="4" t="s">
        <v>54</v>
      </c>
      <c r="B35" s="7">
        <v>17</v>
      </c>
      <c r="C35" s="7">
        <v>2</v>
      </c>
      <c r="D35" s="8">
        <f t="shared" si="0"/>
        <v>9.5</v>
      </c>
      <c r="E35" s="3">
        <f>ROUND(Inputs!$B$4/(D35-1), 2)</f>
        <v>5.88</v>
      </c>
      <c r="F35" s="5">
        <f>E35/Inputs!$B$2</f>
        <v>5.8799999999999998E-3</v>
      </c>
    </row>
    <row r="36" spans="1:6" x14ac:dyDescent="0.25">
      <c r="A36" s="4" t="s">
        <v>55</v>
      </c>
      <c r="B36" s="7">
        <v>9</v>
      </c>
      <c r="C36" s="7">
        <v>1</v>
      </c>
      <c r="D36" s="8">
        <f t="shared" si="0"/>
        <v>10</v>
      </c>
      <c r="E36" s="3">
        <f>ROUND(Inputs!$B$4/(D36-1), 2)</f>
        <v>5.56</v>
      </c>
      <c r="F36" s="5">
        <f>E36/Inputs!$B$2</f>
        <v>5.5599999999999998E-3</v>
      </c>
    </row>
    <row r="37" spans="1:6" x14ac:dyDescent="0.25">
      <c r="A37" s="4" t="s">
        <v>56</v>
      </c>
      <c r="B37" s="7">
        <v>10</v>
      </c>
      <c r="C37" s="7">
        <v>1</v>
      </c>
      <c r="D37" s="8">
        <f t="shared" si="0"/>
        <v>11</v>
      </c>
      <c r="E37" s="3">
        <f>ROUND(Inputs!$B$4/(D37-1), 2)</f>
        <v>5</v>
      </c>
      <c r="F37" s="5">
        <f>E37/Inputs!$B$2</f>
        <v>5.0000000000000001E-3</v>
      </c>
    </row>
    <row r="38" spans="1:6" x14ac:dyDescent="0.25">
      <c r="A38" s="11"/>
      <c r="B38" s="12"/>
      <c r="C38" s="12"/>
      <c r="D38" s="13"/>
      <c r="E38" s="3"/>
      <c r="F38" s="5"/>
    </row>
  </sheetData>
  <autoFilter ref="A1:F37" xr:uid="{00000000-0009-0000-0000-000001000000}"/>
  <dataValidations count="1">
    <dataValidation type="whole" operator="greaterThan" errorTitle="Invalid entry" error="Please enter a positive integer" sqref="B2:C1048576" xr:uid="{00000000-0002-0000-0100-000000000000}">
      <formula1>0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Inputs</vt:lpstr>
      <vt:lpstr>Stakes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Keith Bond</cp:lastModifiedBy>
  <dcterms:created xsi:type="dcterms:W3CDTF">2025-11-10T15:15:54Z</dcterms:created>
  <dcterms:modified xsi:type="dcterms:W3CDTF">2025-11-10T15:25:04Z</dcterms:modified>
</cp:coreProperties>
</file>